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.sharepoint.com/sites/MSLData/Shared Documents/Public Library Statistics/"/>
    </mc:Choice>
  </mc:AlternateContent>
  <xr:revisionPtr revIDLastSave="10" documentId="8_{29BF819C-7DA3-4D49-A81A-DCCB7543BDF5}" xr6:coauthVersionLast="47" xr6:coauthVersionMax="47" xr10:uidLastSave="{F747C2AD-F96E-4A75-ABC5-F6E5E857C7F8}"/>
  <bookViews>
    <workbookView xWindow="39570" yWindow="-120" windowWidth="19440" windowHeight="15000" xr2:uid="{F8D203D3-12DE-4E54-96D6-0DC940A37D74}"/>
  </bookViews>
  <sheets>
    <sheet name="Programs" sheetId="1" r:id="rId1"/>
    <sheet name="PLS Report" sheetId="3" r:id="rId2"/>
    <sheet name="Example Programs" sheetId="2" r:id="rId3"/>
    <sheet name="Example PLS Report" sheetId="5" r:id="rId4"/>
    <sheet name="Menus" sheetId="4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5" l="1"/>
  <c r="B6" i="5"/>
  <c r="B32" i="5"/>
  <c r="B31" i="5"/>
  <c r="B27" i="5"/>
  <c r="B26" i="5"/>
  <c r="B25" i="5"/>
  <c r="B23" i="5"/>
  <c r="B22" i="5"/>
  <c r="B21" i="5"/>
  <c r="B20" i="5"/>
  <c r="B14" i="5"/>
  <c r="B13" i="5"/>
  <c r="B12" i="5"/>
  <c r="B10" i="5"/>
  <c r="B9" i="5"/>
  <c r="B8" i="5"/>
  <c r="B7" i="5"/>
  <c r="B31" i="3"/>
  <c r="B32" i="3"/>
  <c r="B27" i="3"/>
  <c r="B23" i="3"/>
  <c r="B26" i="3"/>
  <c r="B20" i="3"/>
  <c r="B22" i="3"/>
  <c r="B21" i="3"/>
  <c r="B19" i="3"/>
  <c r="B25" i="3"/>
  <c r="B14" i="3"/>
  <c r="B13" i="3"/>
  <c r="B12" i="3"/>
  <c r="B10" i="3"/>
  <c r="B9" i="3"/>
  <c r="B8" i="3"/>
  <c r="B7" i="3"/>
  <c r="B6" i="3"/>
  <c r="B5" i="3" s="1"/>
  <c r="B16" i="5" l="1"/>
  <c r="B29" i="5"/>
  <c r="B18" i="5"/>
  <c r="B5" i="5"/>
  <c r="B18" i="3"/>
  <c r="B29" i="3"/>
  <c r="B16" i="3"/>
</calcChain>
</file>

<file path=xl/sharedStrings.xml><?xml version="1.0" encoding="utf-8"?>
<sst xmlns="http://schemas.openxmlformats.org/spreadsheetml/2006/main" count="96" uniqueCount="53">
  <si>
    <t>Program Name</t>
  </si>
  <si>
    <t>Program Date</t>
  </si>
  <si>
    <t>Format (pick one from dropdown)</t>
  </si>
  <si>
    <t>Target Age (pick one from dropdown)</t>
  </si>
  <si>
    <t>Attendance # (in-person programs)</t>
  </si>
  <si>
    <t>Attendance # (live virtual)</t>
  </si>
  <si>
    <t>Recorded Presentation Views # at 30 Days</t>
  </si>
  <si>
    <t>Use the below totals in the annual PLS report.</t>
  </si>
  <si>
    <t>Totals calculate automatically when programs are entered on the Programs tab.</t>
  </si>
  <si>
    <t>Number of Children's Programs</t>
  </si>
  <si>
    <t>Number of Synchronous Program Sessions Targeted at Children Ages 0-5</t>
  </si>
  <si>
    <t>Number of Synchronous Program Sessions Targeted at Children Ages 6-11</t>
  </si>
  <si>
    <t>Number of Synchronous Program Sessions Targeted at Young Adults Ages 12-18</t>
  </si>
  <si>
    <t>Number of Synchronous Program Sessions Targeted at Adults Age 19 or Older</t>
  </si>
  <si>
    <t>Number of Synchronous General Interest Program Sessions</t>
  </si>
  <si>
    <t>Number of Synchronous In-Person Onsite Program Sessions</t>
  </si>
  <si>
    <t>Number of Synchronous In-Person Offsite Program Sessions</t>
  </si>
  <si>
    <t>Number of Synchronous Virtual Program Sessions</t>
  </si>
  <si>
    <t>Total Number of Synchronous Program Sessions</t>
  </si>
  <si>
    <t>Children's Program Attendance</t>
  </si>
  <si>
    <t>Attendance at Synchronous Programs Targeted at Children Ages 0-5</t>
  </si>
  <si>
    <t>Attendance at Synchronous Programs Targeted at Children Ages 6-11</t>
  </si>
  <si>
    <t>Attendance at Synchronous Programs Targeted at Young Adults Ages 12-18</t>
  </si>
  <si>
    <t>Attendance at Synchronous Programs Targeted at Adults Age 19 or Older</t>
  </si>
  <si>
    <t>Attendance at Synchronous General Interest Program Sessions</t>
  </si>
  <si>
    <t>Synchronous In-Person Onsite Program Attendance</t>
  </si>
  <si>
    <t>Synchronous In-Person Offsite Program Attendance</t>
  </si>
  <si>
    <t>Synchronous Virtual Program Attendance</t>
  </si>
  <si>
    <t>Total Attendance at Synchronous Programs</t>
  </si>
  <si>
    <t>Total Number of Asynchronous Program Presentations</t>
  </si>
  <si>
    <t>Total Views of Asynchronous Program presentations with 30 days</t>
  </si>
  <si>
    <t>Example Notes</t>
  </si>
  <si>
    <t>Teen Advisory Group</t>
  </si>
  <si>
    <t>In-person onsite program</t>
  </si>
  <si>
    <t>ages 12-18</t>
  </si>
  <si>
    <t>This program was offered at the library without a virtual option. No recording was posted.</t>
  </si>
  <si>
    <t>Summer Reading at the Farmer's Market</t>
  </si>
  <si>
    <t>In-person offsite program</t>
  </si>
  <si>
    <t>ages 6-11</t>
  </si>
  <si>
    <t xml:space="preserve">This program was in-person but offsite at the local farmer's market. The library did not offer a live or post-event virtual component. </t>
  </si>
  <si>
    <t>MLN Virtual Program</t>
  </si>
  <si>
    <t>Live virtual program</t>
  </si>
  <si>
    <t>general interest</t>
  </si>
  <si>
    <t>There was no in-person component to this event, but participants attended live on Zoom. A recording was added to the library website after the event.</t>
  </si>
  <si>
    <t>Virtual Author Presentation</t>
  </si>
  <si>
    <t>ages 19+</t>
  </si>
  <si>
    <t>In-person attendance occurred via a hybrid "watch party" at the Senior Center, thus the program is entered as an in-person offsite program. Attendance is added for participants who attended via Zoom in the live virtual column. A recording was also shared online after the event.</t>
  </si>
  <si>
    <t>Preschool Storytime</t>
  </si>
  <si>
    <t>ages 0-5</t>
  </si>
  <si>
    <t>This program was in-person at the library.  Though no option to attend live via Zoom was offered, a recording of the program was posted to Facebook after the event.</t>
  </si>
  <si>
    <t xml:space="preserve">Nursery Rhymes for Toddler Time </t>
  </si>
  <si>
    <t>Pre-recorded virtual presentation</t>
  </si>
  <si>
    <t xml:space="preserve">This program was offered only as a recorded presentation online. The library did not provide an option for live attendance.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</si>
</sst>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2" borderId="2" xfId="1" applyFont="1" applyFill="1" applyBorder="1" applyAlignment="1">
      <alignment wrapText="1"/>
    </xf>
    <xf numFmtId="14" fontId="2" fillId="2" borderId="2" xfId="1" applyNumberFormat="1" applyFont="1" applyFill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0" fillId="2" borderId="0" xfId="0" applyFill="1"/>
    <xf numFmtId="0" fontId="0" fillId="3" borderId="0" xfId="0" applyFill="1"/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</xf>
    <xf numFmtId="14" fontId="2" fillId="2" borderId="2" xfId="1" applyNumberFormat="1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3" borderId="0" xfId="0" applyFill="1" applyAlignment="1" applyProtection="1">
      <alignment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70C4-BA4D-413A-80A1-6EC81BAA313B}">
  <dimension ref="A1:G1"/>
  <sheetViews>
    <sheetView tabSelected="1" workbookViewId="0">
      <pane ySplit="1" topLeftCell="A2" activePane="bottomLeft" state="frozen"/>
      <selection pane="bottomLeft" activeCell="E7" sqref="E7"/>
    </sheetView>
  </sheetViews>
  <sheetFormatPr defaultColWidth="14.140625" defaultRowHeight="15"/>
  <cols>
    <col min="1" max="1" width="33.85546875" style="8" customWidth="1"/>
    <col min="2" max="2" width="17" style="9" customWidth="1"/>
    <col min="3" max="3" width="25.42578125" style="8" customWidth="1"/>
    <col min="4" max="4" width="19" style="8" customWidth="1"/>
    <col min="5" max="5" width="17.28515625" style="8" customWidth="1"/>
    <col min="6" max="6" width="15.5703125" style="8" customWidth="1"/>
    <col min="7" max="7" width="26" style="8" customWidth="1"/>
    <col min="8" max="16384" width="14.140625" style="1"/>
  </cols>
  <sheetData>
    <row r="1" spans="1:7" ht="63.75" customHeigh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</sheetData>
  <sheetProtection sheet="1" objects="1" scenarios="1"/>
  <dataValidations count="1">
    <dataValidation type="whole" operator="greaterThanOrEqual" allowBlank="1" showInputMessage="1" showErrorMessage="1" sqref="E2:E1048576 F2:F1048576 G3:G1048576 G2" xr:uid="{6A0795B6-3AA3-4E4B-B8C3-5D1282BA41B9}">
      <formula1>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0F8364-ACA8-4547-BE6F-097044A8023F}">
          <x14:formula1>
            <xm:f>Menus!$A$1:$A$4</xm:f>
          </x14:formula1>
          <xm:sqref>C2:C1048576</xm:sqref>
        </x14:dataValidation>
        <x14:dataValidation type="list" allowBlank="1" showInputMessage="1" showErrorMessage="1" xr:uid="{F784B129-FC11-42DD-8ED8-B18B54C44A04}">
          <x14:formula1>
            <xm:f>Menus!$C$1:$C$5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21D19-7B64-4EE8-AF84-956685BD11DC}">
  <dimension ref="A1:B32"/>
  <sheetViews>
    <sheetView topLeftCell="A4" workbookViewId="0">
      <selection activeCell="A7" sqref="A7"/>
    </sheetView>
  </sheetViews>
  <sheetFormatPr defaultRowHeight="15"/>
  <cols>
    <col min="1" max="1" width="72.85546875" bestFit="1" customWidth="1"/>
  </cols>
  <sheetData>
    <row r="1" spans="1:2">
      <c r="A1" s="7" t="s">
        <v>7</v>
      </c>
    </row>
    <row r="2" spans="1:2">
      <c r="A2" s="7" t="s">
        <v>8</v>
      </c>
    </row>
    <row r="5" spans="1:2">
      <c r="A5" t="s">
        <v>9</v>
      </c>
      <c r="B5">
        <f>SUM(B6:B7)</f>
        <v>0</v>
      </c>
    </row>
    <row r="6" spans="1:2">
      <c r="A6" t="s">
        <v>10</v>
      </c>
      <c r="B6">
        <f>COUNTIFS(Programs!C:C,"*in-person*",Programs!D:D,"ages 0-5")+COUNTIFS(Programs!C:C,"*live*",Programs!D:D,"ages 0-5")</f>
        <v>0</v>
      </c>
    </row>
    <row r="7" spans="1:2">
      <c r="A7" t="s">
        <v>11</v>
      </c>
      <c r="B7">
        <f>COUNTIFS(Programs!C:C,"*in-person*",Programs!D:D,"ages 6-11")+COUNTIFS(Programs!C:C,"*live*",Programs!D:D,"ages 6-11")</f>
        <v>0</v>
      </c>
    </row>
    <row r="8" spans="1:2">
      <c r="A8" t="s">
        <v>12</v>
      </c>
      <c r="B8">
        <f>COUNTIFS(Programs!C:C,"*in-person*",Programs!D:D,"ages 12-18")+COUNTIFS(Programs!C:C,"*live*",Programs!D:D,"ages 12-18")</f>
        <v>0</v>
      </c>
    </row>
    <row r="9" spans="1:2">
      <c r="A9" t="s">
        <v>13</v>
      </c>
      <c r="B9">
        <f>COUNTIFS(Programs!C:C,"*in-person*",Programs!D:D,"ages 19+")+COUNTIFS(Programs!C:C,"*live*",Programs!D:D,"ages 19+")</f>
        <v>0</v>
      </c>
    </row>
    <row r="10" spans="1:2">
      <c r="A10" t="s">
        <v>14</v>
      </c>
      <c r="B10">
        <f>COUNTIFS(Programs!C:C,"*in-person*",Programs!D:D,"general interest")+COUNTIFS(Programs!C:C,"*live*",Programs!D:D,"general interest")</f>
        <v>0</v>
      </c>
    </row>
    <row r="12" spans="1:2">
      <c r="A12" t="s">
        <v>15</v>
      </c>
      <c r="B12">
        <f>COUNTIF(Programs!C:C,"*onsite*")</f>
        <v>0</v>
      </c>
    </row>
    <row r="13" spans="1:2">
      <c r="A13" t="s">
        <v>16</v>
      </c>
      <c r="B13">
        <f>COUNTIF(Programs!C:C,"*offsite*")</f>
        <v>0</v>
      </c>
    </row>
    <row r="14" spans="1:2">
      <c r="A14" t="s">
        <v>17</v>
      </c>
      <c r="B14">
        <f>COUNTIF(Programs!C:C,"*Live*")</f>
        <v>0</v>
      </c>
    </row>
    <row r="16" spans="1:2">
      <c r="A16" s="6" t="s">
        <v>18</v>
      </c>
      <c r="B16" s="6">
        <f>SUM(B12:B14)</f>
        <v>0</v>
      </c>
    </row>
    <row r="18" spans="1:2">
      <c r="A18" t="s">
        <v>19</v>
      </c>
      <c r="B18">
        <f>SUM(B19:B20)</f>
        <v>0</v>
      </c>
    </row>
    <row r="19" spans="1:2">
      <c r="A19" t="s">
        <v>20</v>
      </c>
      <c r="B19">
        <f>SUMIFS(Programs!E:E,Programs!C:C,"&lt;&gt;*presentation*",Programs!D:D,"ages 0-5")+SUMIFS(Programs!F:F,Programs!C:C,"&lt;&gt;*presentation*",Programs!D:D,"ages 0-5")</f>
        <v>0</v>
      </c>
    </row>
    <row r="20" spans="1:2">
      <c r="A20" t="s">
        <v>21</v>
      </c>
      <c r="B20">
        <f>SUMIFS(Programs!E:E,Programs!C:C,"&lt;&gt;*presentation*",Programs!D:D,"ages 6-11")+SUMIFS(Programs!F:F,Programs!C:C,"&lt;&gt;*presentation*",Programs!D:D,"ages 6-11")</f>
        <v>0</v>
      </c>
    </row>
    <row r="21" spans="1:2">
      <c r="A21" t="s">
        <v>22</v>
      </c>
      <c r="B21">
        <f>SUMIFS(Programs!E:E,Programs!C:C,"&lt;&gt;*presentation*",Programs!D:D,"ages 12-18")+SUMIFS(Programs!F:F,Programs!C:C,"&lt;&gt;*presentation*",Programs!D:D,"ages 12-18")</f>
        <v>0</v>
      </c>
    </row>
    <row r="22" spans="1:2">
      <c r="A22" t="s">
        <v>23</v>
      </c>
      <c r="B22">
        <f>SUMIFS(Programs!E:E,Programs!C:C,"&lt;&gt;*presentation*",Programs!D:D,"ages 19+")+SUMIFS(Programs!F:F,Programs!C:C,"&lt;&gt;*presentation*",Programs!D:D,"ages 19+")</f>
        <v>0</v>
      </c>
    </row>
    <row r="23" spans="1:2">
      <c r="A23" t="s">
        <v>24</v>
      </c>
      <c r="B23">
        <f>SUMIFS(Programs!E:E,Programs!C:C,"&lt;&gt;*presentation*",Programs!D:D,"general interest")+SUMIFS(Programs!F:F,Programs!C:C,"&lt;&gt;*presentation*",Programs!D:D,"general interest")</f>
        <v>0</v>
      </c>
    </row>
    <row r="25" spans="1:2">
      <c r="A25" t="s">
        <v>25</v>
      </c>
      <c r="B25">
        <f>SUMIFS(Programs!E:E,Programs!C:C,"*onsite*")</f>
        <v>0</v>
      </c>
    </row>
    <row r="26" spans="1:2">
      <c r="A26" t="s">
        <v>26</v>
      </c>
      <c r="B26">
        <f>SUMIFS(Programs!E:E,Programs!C:C,"*offsite*")</f>
        <v>0</v>
      </c>
    </row>
    <row r="27" spans="1:2">
      <c r="A27" t="s">
        <v>27</v>
      </c>
      <c r="B27">
        <f>SUMIFS(Programs!F:F,Programs!C:C,"&lt;&gt;*presentation*")</f>
        <v>0</v>
      </c>
    </row>
    <row r="29" spans="1:2">
      <c r="A29" s="6" t="s">
        <v>28</v>
      </c>
      <c r="B29" s="6">
        <f>SUM(B25:B27)</f>
        <v>0</v>
      </c>
    </row>
    <row r="31" spans="1:2">
      <c r="A31" t="s">
        <v>29</v>
      </c>
      <c r="B31">
        <f>COUNTIF(Programs!G:G,"&gt;0")+COUNTIFS(Programs!C:C,"*presentation*",Programs!G:G,"=0")</f>
        <v>0</v>
      </c>
    </row>
    <row r="32" spans="1:2">
      <c r="A32" t="s">
        <v>30</v>
      </c>
      <c r="B32">
        <f>SUM(Programs!G:G)</f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7A3D-8C48-4FB8-9ECC-33ECD70D54D7}">
  <dimension ref="A1:H7"/>
  <sheetViews>
    <sheetView workbookViewId="0">
      <selection activeCell="D1" sqref="D1"/>
    </sheetView>
  </sheetViews>
  <sheetFormatPr defaultColWidth="14.140625" defaultRowHeight="15"/>
  <cols>
    <col min="1" max="1" width="33.85546875" style="13" customWidth="1"/>
    <col min="2" max="2" width="17" style="14" customWidth="1"/>
    <col min="3" max="3" width="25.42578125" style="13" customWidth="1"/>
    <col min="4" max="4" width="19" style="13" customWidth="1"/>
    <col min="5" max="5" width="17.28515625" style="13" customWidth="1"/>
    <col min="6" max="6" width="15.5703125" style="13" customWidth="1"/>
    <col min="7" max="7" width="26" style="13" customWidth="1"/>
    <col min="8" max="8" width="21.85546875" style="15" customWidth="1"/>
    <col min="9" max="16384" width="14.140625" style="13"/>
  </cols>
  <sheetData>
    <row r="1" spans="1:8" ht="63.75" customHeight="1">
      <c r="A1" s="10" t="s">
        <v>0</v>
      </c>
      <c r="B1" s="1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2" t="s">
        <v>31</v>
      </c>
    </row>
    <row r="2" spans="1:8" ht="105" customHeight="1">
      <c r="A2" s="13" t="s">
        <v>32</v>
      </c>
      <c r="B2" s="14">
        <v>44379</v>
      </c>
      <c r="C2" s="13" t="s">
        <v>33</v>
      </c>
      <c r="D2" s="13" t="s">
        <v>34</v>
      </c>
      <c r="E2" s="13">
        <v>7</v>
      </c>
      <c r="H2" s="15" t="s">
        <v>35</v>
      </c>
    </row>
    <row r="3" spans="1:8" ht="105">
      <c r="A3" s="13" t="s">
        <v>36</v>
      </c>
      <c r="B3" s="14">
        <v>44407</v>
      </c>
      <c r="C3" s="13" t="s">
        <v>37</v>
      </c>
      <c r="D3" s="13" t="s">
        <v>38</v>
      </c>
      <c r="E3" s="13">
        <v>75</v>
      </c>
      <c r="H3" s="15" t="s">
        <v>39</v>
      </c>
    </row>
    <row r="4" spans="1:8" ht="120">
      <c r="A4" s="13" t="s">
        <v>40</v>
      </c>
      <c r="B4" s="14">
        <v>44581</v>
      </c>
      <c r="C4" s="13" t="s">
        <v>41</v>
      </c>
      <c r="D4" s="13" t="s">
        <v>42</v>
      </c>
      <c r="F4" s="13">
        <v>25</v>
      </c>
      <c r="G4" s="13">
        <v>50</v>
      </c>
      <c r="H4" s="15" t="s">
        <v>43</v>
      </c>
    </row>
    <row r="5" spans="1:8" ht="210">
      <c r="A5" s="13" t="s">
        <v>44</v>
      </c>
      <c r="B5" s="14">
        <v>44638</v>
      </c>
      <c r="C5" s="13" t="s">
        <v>37</v>
      </c>
      <c r="D5" s="13" t="s">
        <v>45</v>
      </c>
      <c r="E5" s="13">
        <v>10</v>
      </c>
      <c r="F5" s="13">
        <v>5</v>
      </c>
      <c r="G5" s="13">
        <v>30</v>
      </c>
      <c r="H5" s="15" t="s">
        <v>46</v>
      </c>
    </row>
    <row r="6" spans="1:8" ht="135">
      <c r="A6" s="13" t="s">
        <v>47</v>
      </c>
      <c r="B6" s="14">
        <v>44483</v>
      </c>
      <c r="C6" s="13" t="s">
        <v>33</v>
      </c>
      <c r="D6" s="13" t="s">
        <v>48</v>
      </c>
      <c r="E6" s="13">
        <v>13</v>
      </c>
      <c r="G6" s="13">
        <v>25</v>
      </c>
      <c r="H6" s="15" t="s">
        <v>49</v>
      </c>
    </row>
    <row r="7" spans="1:8" ht="90">
      <c r="A7" s="13" t="s">
        <v>50</v>
      </c>
      <c r="B7" s="14">
        <v>44586</v>
      </c>
      <c r="C7" s="13" t="s">
        <v>51</v>
      </c>
      <c r="D7" s="13" t="s">
        <v>48</v>
      </c>
      <c r="G7" s="13">
        <v>14</v>
      </c>
      <c r="H7" s="15" t="s">
        <v>52</v>
      </c>
    </row>
  </sheetData>
  <sheetProtection sheet="1" objects="1" scenarios="1"/>
  <dataValidations count="1">
    <dataValidation type="whole" operator="greaterThanOrEqual" allowBlank="1" showInputMessage="1" showErrorMessage="1" sqref="E2:G1048576" xr:uid="{48FAB658-10B4-400C-B3D2-66ACB913CE55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AF26E4-324B-454C-ACFC-4A59FD397969}">
          <x14:formula1>
            <xm:f>Menus!$C$1:$C$5</xm:f>
          </x14:formula1>
          <xm:sqref>D2:D1048576</xm:sqref>
        </x14:dataValidation>
        <x14:dataValidation type="list" allowBlank="1" showInputMessage="1" showErrorMessage="1" xr:uid="{00BEA586-E6E5-457B-B254-672CA81BC57B}">
          <x14:formula1>
            <xm:f>Menus!$A$1:$A$4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63FE-EC46-49F1-8CB1-4F35BE813473}">
  <dimension ref="A1:B32"/>
  <sheetViews>
    <sheetView workbookViewId="0">
      <selection activeCell="B19" sqref="B19"/>
    </sheetView>
  </sheetViews>
  <sheetFormatPr defaultRowHeight="15"/>
  <cols>
    <col min="1" max="1" width="72.85546875" bestFit="1" customWidth="1"/>
  </cols>
  <sheetData>
    <row r="1" spans="1:2">
      <c r="A1" s="7" t="s">
        <v>7</v>
      </c>
    </row>
    <row r="2" spans="1:2">
      <c r="A2" s="7" t="s">
        <v>8</v>
      </c>
    </row>
    <row r="5" spans="1:2">
      <c r="A5" t="s">
        <v>9</v>
      </c>
      <c r="B5">
        <f>SUM(B6:B7)</f>
        <v>2</v>
      </c>
    </row>
    <row r="6" spans="1:2">
      <c r="A6" t="s">
        <v>10</v>
      </c>
      <c r="B6">
        <f>COUNTIFS('Example Programs'!C:C,"*in-person*",'Example Programs'!D:D,"ages 0-5")+COUNTIFS('Example Programs'!C:C,"*live*",'Example Programs'!D:D,"ages 0-5")</f>
        <v>1</v>
      </c>
    </row>
    <row r="7" spans="1:2">
      <c r="A7" t="s">
        <v>11</v>
      </c>
      <c r="B7">
        <f>COUNTIFS('Example Programs'!C:C,"*in-person*",'Example Programs'!D:D,"ages 6-11")+COUNTIFS('Example Programs'!C:C,"*live*",'Example Programs'!D:D,"ages 6-11")</f>
        <v>1</v>
      </c>
    </row>
    <row r="8" spans="1:2">
      <c r="A8" t="s">
        <v>12</v>
      </c>
      <c r="B8">
        <f>COUNTIFS('Example Programs'!C:C,"*in-person*",'Example Programs'!D:D,"ages 12-18")+COUNTIFS('Example Programs'!C:C,"*live*",'Example Programs'!D:D,"ages 12-18")</f>
        <v>1</v>
      </c>
    </row>
    <row r="9" spans="1:2">
      <c r="A9" t="s">
        <v>13</v>
      </c>
      <c r="B9">
        <f>COUNTIFS('Example Programs'!C:C,"*in-person*",'Example Programs'!D:D,"ages 19+")+COUNTIFS('Example Programs'!C:C,"*live*",'Example Programs'!D:D,"ages 19+")</f>
        <v>1</v>
      </c>
    </row>
    <row r="10" spans="1:2">
      <c r="A10" t="s">
        <v>14</v>
      </c>
      <c r="B10">
        <f>COUNTIFS('Example Programs'!C:C,"*in-person*",'Example Programs'!D:D,"general interest")+COUNTIFS('Example Programs'!C:C,"*live*",'Example Programs'!D:D,"general interest")</f>
        <v>1</v>
      </c>
    </row>
    <row r="12" spans="1:2">
      <c r="A12" t="s">
        <v>15</v>
      </c>
      <c r="B12">
        <f>COUNTIF('Example Programs'!C:C,"*onsite*")</f>
        <v>2</v>
      </c>
    </row>
    <row r="13" spans="1:2">
      <c r="A13" t="s">
        <v>16</v>
      </c>
      <c r="B13">
        <f>COUNTIF('Example Programs'!C:C,"*offsite*")</f>
        <v>2</v>
      </c>
    </row>
    <row r="14" spans="1:2">
      <c r="A14" t="s">
        <v>17</v>
      </c>
      <c r="B14">
        <f>COUNTIF('Example Programs'!C:C,"*Live*")</f>
        <v>1</v>
      </c>
    </row>
    <row r="16" spans="1:2">
      <c r="A16" s="6" t="s">
        <v>18</v>
      </c>
      <c r="B16" s="6">
        <f>SUM(B12:B14)</f>
        <v>5</v>
      </c>
    </row>
    <row r="18" spans="1:2">
      <c r="A18" t="s">
        <v>19</v>
      </c>
      <c r="B18">
        <f>SUM(B19:B20)</f>
        <v>88</v>
      </c>
    </row>
    <row r="19" spans="1:2">
      <c r="A19" t="s">
        <v>20</v>
      </c>
      <c r="B19">
        <f>SUMIFS('Example Programs'!E:E,'Example Programs'!C:C,"&lt;&gt;*presentation*",'Example Programs'!D:D,"ages 0-5")+SUMIFS('Example Programs'!F:F,'Example Programs'!C:C,"&lt;&gt;*presentation*",'Example Programs'!D:D,"ages 0-5")</f>
        <v>13</v>
      </c>
    </row>
    <row r="20" spans="1:2">
      <c r="A20" t="s">
        <v>21</v>
      </c>
      <c r="B20">
        <f>SUMIFS('Example Programs'!E:E,'Example Programs'!C:C,"&lt;&gt;*presentation*",'Example Programs'!D:D,"ages 6-11")+SUMIFS('Example Programs'!F:F,'Example Programs'!C:C,"&lt;&gt;*presentation*",'Example Programs'!D:D,"ages 6-11")</f>
        <v>75</v>
      </c>
    </row>
    <row r="21" spans="1:2">
      <c r="A21" t="s">
        <v>22</v>
      </c>
      <c r="B21">
        <f>SUMIFS('Example Programs'!E:E,'Example Programs'!C:C,"&lt;&gt;*presentation*",'Example Programs'!D:D,"ages 12-18")+SUMIFS('Example Programs'!F:F,'Example Programs'!C:C,"&lt;&gt;*presentation*",'Example Programs'!D:D,"ages 12-18")</f>
        <v>7</v>
      </c>
    </row>
    <row r="22" spans="1:2">
      <c r="A22" t="s">
        <v>23</v>
      </c>
      <c r="B22">
        <f>SUMIFS('Example Programs'!E:E,'Example Programs'!C:C,"&lt;&gt;*presentation*",'Example Programs'!D:D,"ages 19+")+SUMIFS('Example Programs'!F:F,'Example Programs'!C:C,"&lt;&gt;*presentation*",'Example Programs'!D:D,"ages 19+")</f>
        <v>15</v>
      </c>
    </row>
    <row r="23" spans="1:2">
      <c r="A23" t="s">
        <v>24</v>
      </c>
      <c r="B23">
        <f>SUMIFS('Example Programs'!E:E,'Example Programs'!C:C,"&lt;&gt;*presentation*",'Example Programs'!D:D,"general interest")+SUMIFS('Example Programs'!F:F,'Example Programs'!C:C,"&lt;&gt;*presentation*",'Example Programs'!D:D,"general interest")</f>
        <v>25</v>
      </c>
    </row>
    <row r="25" spans="1:2">
      <c r="A25" t="s">
        <v>25</v>
      </c>
      <c r="B25">
        <f>SUMIFS('Example Programs'!E:E,'Example Programs'!C:C,"*onsite*")</f>
        <v>20</v>
      </c>
    </row>
    <row r="26" spans="1:2">
      <c r="A26" t="s">
        <v>26</v>
      </c>
      <c r="B26">
        <f>SUMIFS('Example Programs'!E:E,'Example Programs'!C:C,"*offsite*")</f>
        <v>85</v>
      </c>
    </row>
    <row r="27" spans="1:2">
      <c r="A27" t="s">
        <v>27</v>
      </c>
      <c r="B27">
        <f>SUMIFS('Example Programs'!F:F,'Example Programs'!C:C,"&lt;&gt;*presentation*")</f>
        <v>30</v>
      </c>
    </row>
    <row r="29" spans="1:2">
      <c r="A29" s="6" t="s">
        <v>28</v>
      </c>
      <c r="B29" s="6">
        <f>SUM(B25:B27)</f>
        <v>135</v>
      </c>
    </row>
    <row r="31" spans="1:2">
      <c r="A31" t="s">
        <v>29</v>
      </c>
      <c r="B31">
        <f>COUNTIF('Example Programs'!G:G,"&gt;0")+COUNTIFS('Example Programs'!C:C,"*presentation*",'Example Programs'!G:G,"=0")</f>
        <v>4</v>
      </c>
    </row>
    <row r="32" spans="1:2">
      <c r="A32" t="s">
        <v>30</v>
      </c>
      <c r="B32">
        <f>SUM('Example Programs'!G:G)</f>
        <v>119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5495-8D85-48B8-B9DB-355967AB6F76}">
  <dimension ref="A1:C5"/>
  <sheetViews>
    <sheetView workbookViewId="0">
      <selection activeCell="C6" sqref="C6"/>
    </sheetView>
  </sheetViews>
  <sheetFormatPr defaultColWidth="10.7109375" defaultRowHeight="15"/>
  <cols>
    <col min="1" max="1" width="31.42578125" style="4" bestFit="1" customWidth="1"/>
    <col min="2" max="2" width="10.7109375" style="4"/>
    <col min="3" max="3" width="15.28515625" style="4" bestFit="1" customWidth="1"/>
    <col min="4" max="16384" width="10.7109375" style="4"/>
  </cols>
  <sheetData>
    <row r="1" spans="1:3">
      <c r="A1" s="4" t="s">
        <v>33</v>
      </c>
      <c r="C1" s="4" t="s">
        <v>48</v>
      </c>
    </row>
    <row r="2" spans="1:3">
      <c r="A2" s="4" t="s">
        <v>37</v>
      </c>
      <c r="C2" s="5" t="s">
        <v>38</v>
      </c>
    </row>
    <row r="3" spans="1:3">
      <c r="A3" s="4" t="s">
        <v>41</v>
      </c>
      <c r="C3" s="5" t="s">
        <v>34</v>
      </c>
    </row>
    <row r="4" spans="1:3">
      <c r="A4" s="4" t="s">
        <v>51</v>
      </c>
      <c r="C4" s="4" t="s">
        <v>45</v>
      </c>
    </row>
    <row r="5" spans="1:3">
      <c r="C5" s="4" t="s">
        <v>42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48C5634FC9045B2A3118C099F573F" ma:contentTypeVersion="21" ma:contentTypeDescription="Create a new document." ma:contentTypeScope="" ma:versionID="1c62cc3ad8bdcce51cbc88afc52d6dc3">
  <xsd:schema xmlns:xsd="http://www.w3.org/2001/XMLSchema" xmlns:xs="http://www.w3.org/2001/XMLSchema" xmlns:p="http://schemas.microsoft.com/office/2006/metadata/properties" xmlns:ns1="http://schemas.microsoft.com/sharepoint/v3" xmlns:ns2="23f28c3d-141c-43d8-857a-4e96621f6d74" xmlns:ns3="0f8cdd1a-10f3-4b84-a15a-df23bca3e291" targetNamespace="http://schemas.microsoft.com/office/2006/metadata/properties" ma:root="true" ma:fieldsID="03fad2191349b06e8c63d3759e7f68ab" ns1:_="" ns2:_="" ns3:_="">
    <xsd:import namespace="http://schemas.microsoft.com/sharepoint/v3"/>
    <xsd:import namespace="23f28c3d-141c-43d8-857a-4e96621f6d74"/>
    <xsd:import namespace="0f8cdd1a-10f3-4b84-a15a-df23bca3e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ategory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DateRetrieved" minOccurs="0"/>
                <xsd:element ref="ns2:TableID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28c3d-141c-43d8-857a-4e96621f6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2" nillable="true" ma:displayName="Category" ma:internalName="Category">
      <xsd:simpleType>
        <xsd:restriction base="dms:Text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ateRetrieved" ma:index="23" nillable="true" ma:displayName="Date Retrieved" ma:description="The date the data was retrieved from https://data.census.gov/" ma:format="DateOnly" ma:internalName="DateRetrieved">
      <xsd:simpleType>
        <xsd:restriction base="dms:DateTime"/>
      </xsd:simpleType>
    </xsd:element>
    <xsd:element name="TableID" ma:index="24" nillable="true" ma:displayName="Table ID" ma:description="Census Table ID number " ma:format="Dropdown" ma:internalName="TableID">
      <xsd:simpleType>
        <xsd:restriction base="dms:Text">
          <xsd:maxLength value="255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5ed7e3c-a509-4d5c-98b3-887d36f9ef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cdd1a-10f3-4b84-a15a-df23bca3e2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8e9b9e39-6c2d-4e0b-81f5-ea9596079c79}" ma:internalName="TaxCatchAll" ma:showField="CatchAllData" ma:web="0f8cdd1a-10f3-4b84-a15a-df23bca3e2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bleID xmlns="23f28c3d-141c-43d8-857a-4e96621f6d74" xsi:nil="true"/>
    <_ip_UnifiedCompliancePolicyProperties xmlns="http://schemas.microsoft.com/sharepoint/v3" xsi:nil="true"/>
    <Category xmlns="23f28c3d-141c-43d8-857a-4e96621f6d74" xsi:nil="true"/>
    <DateRetrieved xmlns="23f28c3d-141c-43d8-857a-4e96621f6d74" xsi:nil="true"/>
    <TaxCatchAll xmlns="0f8cdd1a-10f3-4b84-a15a-df23bca3e291" xsi:nil="true"/>
    <lcf76f155ced4ddcb4097134ff3c332f xmlns="23f28c3d-141c-43d8-857a-4e96621f6d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FD90F5-87A9-454A-B623-5565F234532A}"/>
</file>

<file path=customXml/itemProps2.xml><?xml version="1.0" encoding="utf-8"?>
<ds:datastoreItem xmlns:ds="http://schemas.openxmlformats.org/officeDocument/2006/customXml" ds:itemID="{BAAEC87A-51DB-4F0B-94F2-F8C633F3F60F}"/>
</file>

<file path=customXml/itemProps3.xml><?xml version="1.0" encoding="utf-8"?>
<ds:datastoreItem xmlns:ds="http://schemas.openxmlformats.org/officeDocument/2006/customXml" ds:itemID="{A62DDBCB-B529-44C1-A078-14B8D1DA7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Kamp, Rebekah</dc:creator>
  <cp:keywords/>
  <dc:description/>
  <cp:lastModifiedBy>Bartow, Colet</cp:lastModifiedBy>
  <cp:revision/>
  <dcterms:created xsi:type="dcterms:W3CDTF">2022-04-08T18:00:39Z</dcterms:created>
  <dcterms:modified xsi:type="dcterms:W3CDTF">2022-04-14T20:47:05Z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0x01010048148C5634FC9045B2A3118C099F573F</vt:lpwstr>
  </property>
</Properties>
</file>